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MIDDELFART\Administration\Forbrugere\01 -   Middelfart\Forbrugeraftaler og tilbud\1- Mastere\2021\"/>
    </mc:Choice>
  </mc:AlternateContent>
  <bookViews>
    <workbookView xWindow="480" yWindow="45" windowWidth="22995" windowHeight="10035"/>
  </bookViews>
  <sheets>
    <sheet name="Ark1" sheetId="1" r:id="rId1"/>
    <sheet name="Ark2" sheetId="2" r:id="rId2"/>
    <sheet name="Ark3" sheetId="3" r:id="rId3"/>
  </sheets>
  <definedNames>
    <definedName name="_xlnm.Print_Area" localSheetId="0">'Ark1'!$A$1:$E$35</definedName>
  </definedNames>
  <calcPr calcId="162913"/>
</workbook>
</file>

<file path=xl/calcChain.xml><?xml version="1.0" encoding="utf-8"?>
<calcChain xmlns="http://schemas.openxmlformats.org/spreadsheetml/2006/main">
  <c r="D30" i="1" l="1"/>
  <c r="D31" i="1" l="1"/>
  <c r="D33" i="1" s="1"/>
  <c r="C20" i="1" l="1"/>
  <c r="C28" i="1" l="1"/>
  <c r="C29" i="1"/>
  <c r="C30" i="1" l="1"/>
  <c r="C31" i="1" s="1"/>
  <c r="C32" i="1" l="1"/>
  <c r="C33" i="1" s="1"/>
</calcChain>
</file>

<file path=xl/sharedStrings.xml><?xml version="1.0" encoding="utf-8"?>
<sst xmlns="http://schemas.openxmlformats.org/spreadsheetml/2006/main" count="45" uniqueCount="31">
  <si>
    <t>enhed</t>
  </si>
  <si>
    <t>kr.</t>
  </si>
  <si>
    <t>kr./meter</t>
  </si>
  <si>
    <t>Type</t>
  </si>
  <si>
    <t>Satser</t>
  </si>
  <si>
    <t>mængder</t>
  </si>
  <si>
    <t>meter</t>
  </si>
  <si>
    <t>Tilslutning i alt, ekskl. moms</t>
  </si>
  <si>
    <t>Stikledningsbidrag</t>
  </si>
  <si>
    <t>Pris</t>
  </si>
  <si>
    <t>Tilslutningsbidrag</t>
  </si>
  <si>
    <t>Stikledningslængde</t>
  </si>
  <si>
    <t>Middelfart Fjernvarme a.m.b.a. - Tilslutningsbidrag</t>
  </si>
  <si>
    <t>Bygningsdata</t>
  </si>
  <si>
    <t>Lavenergi-klasse (ved lavenergibyggeri, sættes "1" i feltet ud for lavenergi-klassen)</t>
  </si>
  <si>
    <t>BBR areal (bolig og erhverv)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</si>
  <si>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</si>
  <si>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kr./m</t>
    </r>
    <r>
      <rPr>
        <vertAlign val="superscript"/>
        <sz val="11"/>
        <color theme="1"/>
        <rFont val="Calibri"/>
        <family val="2"/>
        <scheme val="minor"/>
      </rPr>
      <t>2</t>
    </r>
  </si>
  <si>
    <t>Fjernvarme-tilslutning af:</t>
  </si>
  <si>
    <t>(Gælder kun for bygninger op til 300 m2)</t>
  </si>
  <si>
    <t>Lavenergi kl. 2015 eller Bygningsklasse 2020</t>
  </si>
  <si>
    <t>Beregning af tilslutningsbidrag pr. 01-01-2019</t>
  </si>
  <si>
    <t>Grøn omstillingsbidrag</t>
  </si>
  <si>
    <t>Grøn omstillingsbidrag i 20 år</t>
  </si>
  <si>
    <t>Tilslutning i alt, inkl. moms</t>
  </si>
  <si>
    <r>
      <t>Kontant betaling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</si>
  <si>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Vælges der kontant betaling kan investeringsbidrag og stikledningsbidrag tilsammen ikke overstige beløbet 
der ville skulle betales ved valg af Grøn omstillingsbidrag i 20 år. </t>
    </r>
  </si>
  <si>
    <r>
      <t>Investeringsbidrag (0-300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</si>
  <si>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Nedslag i kontant betaling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</si>
  <si>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Betaling i alt</t>
  </si>
  <si>
    <t>Skærgårdsvej 2, 5500 Middelfart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</si>
</sst>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0" fillId="0" borderId="1" xfId="0" applyBorder="1"/>
    <xf numFmtId="164" fontId="0" fillId="0" borderId="1" xfId="1" applyNumberFormat="1" applyFont="1" applyBorder="1"/>
    <xf numFmtId="0" fontId="2" fillId="0" borderId="1" xfId="0" applyFont="1" applyBorder="1"/>
    <xf numFmtId="164" fontId="2" fillId="0" borderId="1" xfId="1" applyNumberFormat="1" applyFont="1" applyBorder="1"/>
    <xf numFmtId="0" fontId="4" fillId="0" borderId="0" xfId="0" applyFont="1"/>
    <xf numFmtId="164" fontId="0" fillId="0" borderId="1" xfId="1" applyNumberFormat="1" applyFont="1" applyFill="1" applyBorder="1"/>
    <xf numFmtId="165" fontId="0" fillId="0" borderId="1" xfId="1" applyNumberFormat="1" applyFont="1" applyFill="1" applyBorder="1"/>
    <xf numFmtId="0" fontId="5" fillId="0" borderId="0" xfId="0" applyFont="1"/>
    <xf numFmtId="0" fontId="2" fillId="0" borderId="0" xfId="0" applyFont="1"/>
    <xf numFmtId="14" fontId="0" fillId="2" borderId="0" xfId="0" applyNumberFormat="1" applyFill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0" fontId="2" fillId="0" borderId="0" xfId="0" applyFont="1" applyBorder="1" applyAlignment="1"/>
    <xf numFmtId="0" fontId="3" fillId="2" borderId="0" xfId="0" applyFont="1" applyFill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zoomScaleNormal="100" workbookViewId="0">
      <selection activeCell="B15" sqref="B15"/>
    </sheetView>
  </sheetViews>
  <sheetFormatPr defaultRowHeight="15" x14ac:dyDescent="0.25"/>
  <cols>
    <col min="1" max="1" width="40.5703125" customWidth="1"/>
    <col min="2" max="2" width="18" customWidth="1"/>
    <col min="3" max="3" width="16.85546875" customWidth="1"/>
    <col min="4" max="4" width="21.5703125" bestFit="1" customWidth="1"/>
    <col min="5" max="5" width="15.140625" customWidth="1"/>
  </cols>
  <sheetData>
    <row r="1" spans="1:5" ht="23.25" x14ac:dyDescent="0.35">
      <c r="A1" s="9" t="s">
        <v>12</v>
      </c>
      <c r="E1" s="11">
        <v>44378</v>
      </c>
    </row>
    <row r="2" spans="1:5" x14ac:dyDescent="0.25">
      <c r="A2" s="10" t="s">
        <v>21</v>
      </c>
    </row>
    <row r="3" spans="1:5" x14ac:dyDescent="0.25">
      <c r="A3" s="17" t="s">
        <v>19</v>
      </c>
      <c r="B3" s="17"/>
    </row>
    <row r="4" spans="1:5" ht="15.75" x14ac:dyDescent="0.25">
      <c r="A4" s="6"/>
    </row>
    <row r="6" spans="1:5" ht="18.75" x14ac:dyDescent="0.3">
      <c r="A6" s="1" t="s">
        <v>18</v>
      </c>
      <c r="B6" s="16" t="s">
        <v>30</v>
      </c>
      <c r="C6" s="16"/>
      <c r="D6" s="16"/>
    </row>
    <row r="9" spans="1:5" ht="18.75" x14ac:dyDescent="0.3">
      <c r="A9" s="1" t="s">
        <v>13</v>
      </c>
    </row>
    <row r="10" spans="1:5" x14ac:dyDescent="0.25">
      <c r="A10" s="2" t="s">
        <v>3</v>
      </c>
      <c r="B10" s="2" t="s">
        <v>0</v>
      </c>
      <c r="C10" s="2" t="s">
        <v>5</v>
      </c>
    </row>
    <row r="11" spans="1:5" ht="17.25" x14ac:dyDescent="0.25">
      <c r="A11" s="2" t="s">
        <v>15</v>
      </c>
      <c r="B11" s="2" t="s">
        <v>16</v>
      </c>
      <c r="C11" s="12">
        <v>150</v>
      </c>
    </row>
    <row r="12" spans="1:5" x14ac:dyDescent="0.25">
      <c r="A12" s="2" t="s">
        <v>11</v>
      </c>
      <c r="B12" s="2" t="s">
        <v>6</v>
      </c>
      <c r="C12" s="12">
        <v>10</v>
      </c>
    </row>
    <row r="14" spans="1:5" ht="15.75" x14ac:dyDescent="0.25">
      <c r="A14" s="6" t="s">
        <v>14</v>
      </c>
    </row>
    <row r="15" spans="1:5" x14ac:dyDescent="0.25">
      <c r="A15" s="2" t="s">
        <v>20</v>
      </c>
      <c r="B15" s="13"/>
    </row>
    <row r="16" spans="1:5" x14ac:dyDescent="0.25">
      <c r="A16" s="14"/>
      <c r="B16" s="14"/>
    </row>
    <row r="17" spans="1:4" x14ac:dyDescent="0.25">
      <c r="A17" s="14"/>
      <c r="B17" s="14"/>
    </row>
    <row r="18" spans="1:4" ht="18.75" x14ac:dyDescent="0.3">
      <c r="A18" s="1" t="s">
        <v>4</v>
      </c>
    </row>
    <row r="19" spans="1:4" x14ac:dyDescent="0.25">
      <c r="A19" s="2" t="s">
        <v>3</v>
      </c>
      <c r="B19" s="2" t="s">
        <v>0</v>
      </c>
      <c r="C19" s="2" t="s">
        <v>9</v>
      </c>
    </row>
    <row r="20" spans="1:4" ht="17.25" x14ac:dyDescent="0.25">
      <c r="A20" s="2" t="s">
        <v>27</v>
      </c>
      <c r="B20" s="2" t="s">
        <v>17</v>
      </c>
      <c r="C20" s="8">
        <f>IF(B15=1,90*0.75,90)</f>
        <v>90</v>
      </c>
    </row>
    <row r="21" spans="1:4" x14ac:dyDescent="0.25">
      <c r="A21" s="2" t="s">
        <v>8</v>
      </c>
      <c r="B21" s="2" t="s">
        <v>2</v>
      </c>
      <c r="C21" s="7">
        <v>800</v>
      </c>
    </row>
    <row r="22" spans="1:4" ht="17.25" x14ac:dyDescent="0.25">
      <c r="A22" s="2" t="s">
        <v>23</v>
      </c>
      <c r="B22" s="2" t="s">
        <v>17</v>
      </c>
      <c r="C22" s="7">
        <v>8</v>
      </c>
    </row>
    <row r="26" spans="1:4" ht="18.75" x14ac:dyDescent="0.3">
      <c r="A26" s="1" t="s">
        <v>10</v>
      </c>
      <c r="C26" s="10" t="s">
        <v>25</v>
      </c>
      <c r="D26" s="10" t="s">
        <v>22</v>
      </c>
    </row>
    <row r="27" spans="1:4" x14ac:dyDescent="0.25">
      <c r="A27" s="2" t="s">
        <v>3</v>
      </c>
      <c r="B27" s="2" t="s">
        <v>0</v>
      </c>
      <c r="C27" s="2" t="s">
        <v>9</v>
      </c>
      <c r="D27" s="2" t="s">
        <v>9</v>
      </c>
    </row>
    <row r="28" spans="1:4" ht="17.25" x14ac:dyDescent="0.25">
      <c r="A28" s="2" t="s">
        <v>27</v>
      </c>
      <c r="B28" s="2" t="s">
        <v>1</v>
      </c>
      <c r="C28" s="3">
        <f>IF(C11&gt;300,"Fejl",C11*C20)</f>
        <v>13500</v>
      </c>
      <c r="D28" s="3">
        <v>0</v>
      </c>
    </row>
    <row r="29" spans="1:4" x14ac:dyDescent="0.25">
      <c r="A29" s="2" t="s">
        <v>8</v>
      </c>
      <c r="B29" s="2" t="s">
        <v>1</v>
      </c>
      <c r="C29" s="3">
        <f>IF(C12&lt;5,4000,C12*C21)</f>
        <v>8000</v>
      </c>
      <c r="D29" s="3">
        <v>0</v>
      </c>
    </row>
    <row r="30" spans="1:4" x14ac:dyDescent="0.25">
      <c r="A30" s="2" t="s">
        <v>7</v>
      </c>
      <c r="B30" s="2" t="s">
        <v>1</v>
      </c>
      <c r="C30" s="3">
        <f>IF(C28="Fejl","Fejl",SUM(C28:C29))</f>
        <v>21500</v>
      </c>
      <c r="D30" s="3">
        <f>C11*C22*20</f>
        <v>24000</v>
      </c>
    </row>
    <row r="31" spans="1:4" x14ac:dyDescent="0.25">
      <c r="A31" s="4" t="s">
        <v>24</v>
      </c>
      <c r="B31" s="4" t="s">
        <v>1</v>
      </c>
      <c r="C31" s="5">
        <f>IF(C28="Fejl","Fejl",C30*1.25)</f>
        <v>26875</v>
      </c>
      <c r="D31" s="5">
        <f>D30*1.25</f>
        <v>30000</v>
      </c>
    </row>
    <row r="32" spans="1:4" s="15" customFormat="1" ht="17.25" x14ac:dyDescent="0.25">
      <c r="A32" s="4" t="s">
        <v>28</v>
      </c>
      <c r="B32" s="4" t="s">
        <v>1</v>
      </c>
      <c r="C32" s="5">
        <f>IF(C31&gt;D31,C31-D31,0)</f>
        <v>0</v>
      </c>
      <c r="D32" s="5"/>
    </row>
    <row r="33" spans="1:4" s="15" customFormat="1" x14ac:dyDescent="0.25">
      <c r="A33" s="4" t="s">
        <v>29</v>
      </c>
      <c r="B33" s="4" t="s">
        <v>1</v>
      </c>
      <c r="C33" s="5">
        <f>C31-C32</f>
        <v>26875</v>
      </c>
      <c r="D33" s="5">
        <f>D31-D32</f>
        <v>30000</v>
      </c>
    </row>
    <row r="35" spans="1:4" ht="29.25" customHeight="1" x14ac:dyDescent="0.25">
      <c r="A35" s="18" t="s">
        <v>26</v>
      </c>
      <c r="B35" s="18"/>
      <c r="C35" s="18"/>
      <c r="D35" s="18"/>
    </row>
  </sheetData>
  <sheetProtection algorithmName="SHA-512" hashValue="y1XIl+S4g7r+NNjrdgq+hckbf1zkgIBBXM5wkdtbm0hvGJtRv7fx9yAYHLty16mqi+RFDwRmdo12Arwuicd0SA==" saltValue="hdU1wxthyDd6ojbS3hRXyQ==" spinCount="100000" sheet="1" selectLockedCells="1"/>
  <mergeCells count="3">
    <mergeCell ref="B6:D6"/>
    <mergeCell ref="A3:B3"/>
    <mergeCell ref="A35:D35"/>
  </mergeCells>
  <pageMargins left="0.25" right="0.25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 Skov</dc:creator>
  <cp:lastModifiedBy>Connie Korsbæk - Middelfart Fjernvarme</cp:lastModifiedBy>
  <cp:lastPrinted>2021-06-17T10:49:52Z</cp:lastPrinted>
  <dcterms:created xsi:type="dcterms:W3CDTF">2011-09-11T10:55:15Z</dcterms:created>
  <dcterms:modified xsi:type="dcterms:W3CDTF">2021-06-28T06:15:13Z</dcterms:modified>
</cp:coreProperties>
</file>